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7695"/>
  </bookViews>
  <sheets>
    <sheet name="All Skills Training" sheetId="1" r:id="rId1"/>
    <sheet name="Disabled Training" sheetId="4" r:id="rId2"/>
    <sheet name="Learners" sheetId="2" r:id="rId3"/>
    <sheet name="Unemployed Learners" sheetId="3" r:id="rId4"/>
    <sheet name="Bonus point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5" l="1"/>
  <c r="D3" i="5"/>
  <c r="C4" i="5" l="1"/>
  <c r="C4" i="4"/>
  <c r="D3" i="4"/>
  <c r="G3" i="4" s="1"/>
  <c r="E4" i="4" l="1"/>
  <c r="D4" i="4"/>
  <c r="D4" i="5" l="1"/>
  <c r="D4" i="1"/>
  <c r="D5" i="1"/>
  <c r="D6" i="1"/>
  <c r="D7" i="1"/>
  <c r="D8" i="1"/>
  <c r="D9" i="1"/>
  <c r="D3" i="1"/>
  <c r="E4" i="5" l="1"/>
  <c r="C10" i="3"/>
  <c r="D9" i="3" s="1"/>
  <c r="E9" i="3"/>
  <c r="E10" i="3" s="1"/>
  <c r="F11" i="3" s="1"/>
  <c r="C10" i="2"/>
  <c r="D9" i="2" s="1"/>
  <c r="E9" i="2"/>
  <c r="E10" i="2" s="1"/>
  <c r="F11" i="2" s="1"/>
  <c r="G4" i="4" l="1"/>
  <c r="G4" i="5"/>
  <c r="D6" i="3"/>
  <c r="D3" i="3"/>
  <c r="D7" i="3"/>
  <c r="D4" i="3"/>
  <c r="D8" i="3"/>
  <c r="D5" i="3"/>
  <c r="D4" i="2"/>
  <c r="D6" i="2"/>
  <c r="F8" i="3"/>
  <c r="G8" i="3" s="1"/>
  <c r="F6" i="3"/>
  <c r="G6" i="3" s="1"/>
  <c r="F4" i="3"/>
  <c r="G4" i="3" s="1"/>
  <c r="F7" i="3"/>
  <c r="G7" i="3" s="1"/>
  <c r="F5" i="3"/>
  <c r="G5" i="3" s="1"/>
  <c r="F3" i="3"/>
  <c r="G3" i="3" s="1"/>
  <c r="F5" i="2"/>
  <c r="G5" i="2" s="1"/>
  <c r="F8" i="2"/>
  <c r="G8" i="2" s="1"/>
  <c r="F6" i="2"/>
  <c r="G6" i="2" s="1"/>
  <c r="F4" i="2"/>
  <c r="G4" i="2" s="1"/>
  <c r="F7" i="2"/>
  <c r="G7" i="2" s="1"/>
  <c r="F3" i="2"/>
  <c r="G3" i="2" s="1"/>
  <c r="D8" i="2"/>
  <c r="D3" i="2"/>
  <c r="D5" i="2"/>
  <c r="D7" i="2"/>
  <c r="D10" i="3" l="1"/>
  <c r="I4" i="3"/>
  <c r="I3" i="3"/>
  <c r="F10" i="3"/>
  <c r="I6" i="3"/>
  <c r="I5" i="3"/>
  <c r="I8" i="3"/>
  <c r="I7" i="3"/>
  <c r="I4" i="2"/>
  <c r="I3" i="2"/>
  <c r="J3" i="2" s="1"/>
  <c r="F10" i="2"/>
  <c r="I8" i="2"/>
  <c r="D10" i="2"/>
  <c r="I6" i="2"/>
  <c r="I7" i="2"/>
  <c r="J7" i="2" s="1"/>
  <c r="I5" i="2"/>
  <c r="J5" i="2" s="1"/>
  <c r="J8" i="2" l="1"/>
  <c r="J8" i="3"/>
  <c r="J3" i="3"/>
  <c r="G10" i="3"/>
  <c r="J7" i="3"/>
  <c r="J5" i="3"/>
  <c r="I10" i="3"/>
  <c r="J6" i="3"/>
  <c r="J4" i="3"/>
  <c r="G10" i="2"/>
  <c r="J6" i="2"/>
  <c r="I10" i="2"/>
  <c r="J4" i="2"/>
  <c r="J10" i="2" l="1"/>
  <c r="J10" i="3"/>
  <c r="E9" i="1" l="1"/>
  <c r="E10" i="1" s="1"/>
  <c r="F11" i="1" s="1"/>
  <c r="F6" i="1" l="1"/>
  <c r="G6" i="1" s="1"/>
  <c r="F5" i="1"/>
  <c r="G5" i="1" s="1"/>
  <c r="F8" i="1"/>
  <c r="G8" i="1" s="1"/>
  <c r="F4" i="1"/>
  <c r="G4" i="1" s="1"/>
  <c r="F7" i="1"/>
  <c r="G7" i="1" s="1"/>
  <c r="F3" i="1"/>
  <c r="G3" i="1" s="1"/>
  <c r="I3" i="1" l="1"/>
  <c r="G10" i="1"/>
  <c r="F10" i="1"/>
  <c r="I4" i="1"/>
  <c r="I8" i="1"/>
  <c r="I5" i="1"/>
  <c r="I7" i="1"/>
  <c r="I6" i="1"/>
  <c r="I10" i="1" l="1"/>
  <c r="C10" i="1" l="1"/>
  <c r="J7" i="1" l="1"/>
  <c r="J8" i="1" l="1"/>
  <c r="J6" i="1"/>
  <c r="J4" i="1"/>
  <c r="J3" i="1"/>
  <c r="J5" i="1"/>
  <c r="D10" i="1"/>
  <c r="J10" i="1" l="1"/>
</calcChain>
</file>

<file path=xl/sharedStrings.xml><?xml version="1.0" encoding="utf-8"?>
<sst xmlns="http://schemas.openxmlformats.org/spreadsheetml/2006/main" count="68" uniqueCount="27">
  <si>
    <t>Black % AM</t>
  </si>
  <si>
    <t>Black % AF</t>
  </si>
  <si>
    <t>Black % CM</t>
  </si>
  <si>
    <t>Black % CF</t>
  </si>
  <si>
    <t>Black % IM</t>
  </si>
  <si>
    <t>Black % IF</t>
  </si>
  <si>
    <t>Numbers per RG</t>
  </si>
  <si>
    <t>%Black RG</t>
  </si>
  <si>
    <t>Total Race Groups</t>
  </si>
  <si>
    <t>Other Race Groups</t>
  </si>
  <si>
    <t>EAP (Unadjusted</t>
  </si>
  <si>
    <t>SM Points</t>
  </si>
  <si>
    <t>Maximum Allowable Points</t>
  </si>
  <si>
    <t>Points Gained</t>
  </si>
  <si>
    <t>Skills Points</t>
  </si>
  <si>
    <t>Leviable Amount</t>
  </si>
  <si>
    <t>Skills Expenditure Black People</t>
  </si>
  <si>
    <t>EAP (Adjusted)</t>
  </si>
  <si>
    <t>Skills Targets</t>
  </si>
  <si>
    <t>Learnerships</t>
  </si>
  <si>
    <t>Learnership Targets</t>
  </si>
  <si>
    <t>Unemployed Learners</t>
  </si>
  <si>
    <t>Unemployed Targets</t>
  </si>
  <si>
    <t>Absorbed Learnerships</t>
  </si>
  <si>
    <t>Amount spent on disabled</t>
  </si>
  <si>
    <t>Black people</t>
  </si>
  <si>
    <t>Total learnerships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</si>
</sst>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R&quot;\ * #,##0.00_ ;_ &quot;R&quot;\ * \-#,##0.00_ ;_ &quot;R&quot;\ * &quot;-&quot;??_ ;_ @_ 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10" fontId="0" fillId="0" borderId="0" xfId="0" applyNumberFormat="1"/>
    <xf numFmtId="0" fontId="0" fillId="0" borderId="1" xfId="0" applyBorder="1"/>
    <xf numFmtId="10" fontId="0" fillId="0" borderId="1" xfId="1" applyNumberFormat="1" applyFont="1" applyBorder="1"/>
    <xf numFmtId="10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164" fontId="0" fillId="0" borderId="1" xfId="1" applyNumberFormat="1" applyFont="1" applyBorder="1"/>
    <xf numFmtId="0" fontId="2" fillId="2" borderId="1" xfId="0" applyFont="1" applyFill="1" applyBorder="1" applyAlignment="1">
      <alignment wrapText="1"/>
    </xf>
    <xf numFmtId="2" fontId="2" fillId="0" borderId="1" xfId="0" applyNumberFormat="1" applyFont="1" applyBorder="1"/>
    <xf numFmtId="44" fontId="0" fillId="0" borderId="0" xfId="2" applyFont="1"/>
    <xf numFmtId="44" fontId="0" fillId="0" borderId="0" xfId="0" applyNumberFormat="1"/>
    <xf numFmtId="44" fontId="0" fillId="0" borderId="1" xfId="2" applyFont="1" applyBorder="1"/>
    <xf numFmtId="44" fontId="0" fillId="3" borderId="1" xfId="2" applyFont="1" applyFill="1" applyBorder="1"/>
    <xf numFmtId="44" fontId="0" fillId="3" borderId="0" xfId="2" applyFont="1" applyFill="1"/>
    <xf numFmtId="0" fontId="0" fillId="3" borderId="1" xfId="0" applyFill="1" applyBorder="1"/>
    <xf numFmtId="0" fontId="0" fillId="4" borderId="0" xfId="0" applyFill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6"/>
  <sheetViews>
    <sheetView tabSelected="1" workbookViewId="0">
      <selection activeCell="B13" sqref="B13"/>
    </sheetView>
  </sheetViews>
  <sheetFormatPr defaultRowHeight="15" x14ac:dyDescent="0.25"/>
  <cols>
    <col min="1" max="1" width="31.5703125" bestFit="1" customWidth="1"/>
    <col min="2" max="2" width="17.7109375" bestFit="1" customWidth="1"/>
    <col min="3" max="3" width="15.5703125" bestFit="1" customWidth="1"/>
    <col min="4" max="4" width="10" bestFit="1" customWidth="1"/>
    <col min="5" max="5" width="15.85546875" bestFit="1" customWidth="1"/>
    <col min="6" max="6" width="14.42578125" bestFit="1" customWidth="1"/>
    <col min="7" max="7" width="10.5703125" bestFit="1" customWidth="1"/>
    <col min="8" max="8" width="20.42578125" bestFit="1" customWidth="1"/>
    <col min="9" max="9" width="11.28515625" customWidth="1"/>
    <col min="10" max="10" width="7.42578125" bestFit="1" customWidth="1"/>
  </cols>
  <sheetData>
    <row r="2" spans="1:10" ht="43.15" x14ac:dyDescent="0.3">
      <c r="A2" s="9" t="s">
        <v>16</v>
      </c>
      <c r="B2" s="9"/>
      <c r="C2" s="9" t="s">
        <v>6</v>
      </c>
      <c r="D2" s="9" t="s">
        <v>7</v>
      </c>
      <c r="E2" s="9" t="s">
        <v>10</v>
      </c>
      <c r="F2" s="9" t="s">
        <v>17</v>
      </c>
      <c r="G2" s="9" t="s">
        <v>18</v>
      </c>
      <c r="H2" s="9" t="s">
        <v>14</v>
      </c>
      <c r="I2" s="9" t="s">
        <v>12</v>
      </c>
      <c r="J2" s="9" t="s">
        <v>13</v>
      </c>
    </row>
    <row r="3" spans="1:10" ht="14.45" x14ac:dyDescent="0.3">
      <c r="A3" s="2"/>
      <c r="B3" s="2" t="s">
        <v>0</v>
      </c>
      <c r="C3" s="14">
        <v>1000000</v>
      </c>
      <c r="D3" s="3">
        <f>+C3/$B$13</f>
        <v>0.01</v>
      </c>
      <c r="E3" s="4">
        <v>0.40400000000000003</v>
      </c>
      <c r="F3" s="5">
        <f>E3/F11</f>
        <v>0.45291479820627795</v>
      </c>
      <c r="G3" s="3">
        <f>F3*6%</f>
        <v>2.7174887892376674E-2</v>
      </c>
      <c r="H3" s="6">
        <v>8</v>
      </c>
      <c r="I3" s="6">
        <f>F3*H3</f>
        <v>3.6233183856502236</v>
      </c>
      <c r="J3" s="6">
        <f t="shared" ref="J3:J8" si="0">MIN(D3/G3*I3,I3)</f>
        <v>1.3333333333333335</v>
      </c>
    </row>
    <row r="4" spans="1:10" ht="14.45" x14ac:dyDescent="0.3">
      <c r="A4" s="2"/>
      <c r="B4" s="2" t="s">
        <v>1</v>
      </c>
      <c r="C4" s="14">
        <v>1000000</v>
      </c>
      <c r="D4" s="3">
        <f t="shared" ref="D4:D9" si="1">+C4/$B$13</f>
        <v>0.01</v>
      </c>
      <c r="E4" s="4">
        <v>0.35</v>
      </c>
      <c r="F4" s="5">
        <f>E4/F11</f>
        <v>0.39237668161434963</v>
      </c>
      <c r="G4" s="3">
        <f t="shared" ref="G4:G8" si="2">F4*6%</f>
        <v>2.3542600896860978E-2</v>
      </c>
      <c r="H4" s="6">
        <v>8</v>
      </c>
      <c r="I4" s="6">
        <f t="shared" ref="I4:I8" si="3">F4*H4</f>
        <v>3.1390134529147971</v>
      </c>
      <c r="J4" s="6">
        <f t="shared" si="0"/>
        <v>1.3333333333333333</v>
      </c>
    </row>
    <row r="5" spans="1:10" ht="14.45" x14ac:dyDescent="0.3">
      <c r="A5" s="2"/>
      <c r="B5" s="2" t="s">
        <v>2</v>
      </c>
      <c r="C5" s="14">
        <v>1000000</v>
      </c>
      <c r="D5" s="3">
        <f t="shared" si="1"/>
        <v>0.01</v>
      </c>
      <c r="E5" s="4">
        <v>5.7000000000000002E-2</v>
      </c>
      <c r="F5" s="5">
        <f>E5/F11</f>
        <v>6.3901345291479811E-2</v>
      </c>
      <c r="G5" s="3">
        <f t="shared" si="2"/>
        <v>3.8340807174887886E-3</v>
      </c>
      <c r="H5" s="6">
        <v>8</v>
      </c>
      <c r="I5" s="6">
        <f t="shared" si="3"/>
        <v>0.51121076233183849</v>
      </c>
      <c r="J5" s="6">
        <f t="shared" si="0"/>
        <v>0.51121076233183849</v>
      </c>
    </row>
    <row r="6" spans="1:10" ht="14.45" x14ac:dyDescent="0.3">
      <c r="A6" s="2"/>
      <c r="B6" s="2" t="s">
        <v>3</v>
      </c>
      <c r="C6" s="14">
        <v>1000000</v>
      </c>
      <c r="D6" s="3">
        <f t="shared" si="1"/>
        <v>0.01</v>
      </c>
      <c r="E6" s="7">
        <v>0.05</v>
      </c>
      <c r="F6" s="5">
        <f>E6/F11</f>
        <v>5.6053811659192813E-2</v>
      </c>
      <c r="G6" s="3">
        <f t="shared" si="2"/>
        <v>3.3632286995515688E-3</v>
      </c>
      <c r="H6" s="6">
        <v>8</v>
      </c>
      <c r="I6" s="6">
        <f t="shared" si="3"/>
        <v>0.44843049327354251</v>
      </c>
      <c r="J6" s="6">
        <f t="shared" si="0"/>
        <v>0.44843049327354251</v>
      </c>
    </row>
    <row r="7" spans="1:10" ht="14.45" x14ac:dyDescent="0.3">
      <c r="A7" s="2"/>
      <c r="B7" s="2" t="s">
        <v>4</v>
      </c>
      <c r="C7" s="14">
        <v>1000000</v>
      </c>
      <c r="D7" s="3">
        <f t="shared" si="1"/>
        <v>0.01</v>
      </c>
      <c r="E7" s="4">
        <v>1.9E-2</v>
      </c>
      <c r="F7" s="5">
        <f>E7/F11</f>
        <v>2.1300448430493266E-2</v>
      </c>
      <c r="G7" s="3">
        <f t="shared" si="2"/>
        <v>1.2780269058295958E-3</v>
      </c>
      <c r="H7" s="6">
        <v>8</v>
      </c>
      <c r="I7" s="6">
        <f t="shared" si="3"/>
        <v>0.17040358744394613</v>
      </c>
      <c r="J7" s="6">
        <f t="shared" si="0"/>
        <v>0.17040358744394613</v>
      </c>
    </row>
    <row r="8" spans="1:10" ht="14.45" x14ac:dyDescent="0.3">
      <c r="A8" s="2"/>
      <c r="B8" s="2" t="s">
        <v>5</v>
      </c>
      <c r="C8" s="14">
        <v>1000000</v>
      </c>
      <c r="D8" s="3">
        <f t="shared" si="1"/>
        <v>0.01</v>
      </c>
      <c r="E8" s="4">
        <v>1.2E-2</v>
      </c>
      <c r="F8" s="5">
        <f>E8/F11</f>
        <v>1.3452914798206275E-2</v>
      </c>
      <c r="G8" s="3">
        <f t="shared" si="2"/>
        <v>8.071748878923765E-4</v>
      </c>
      <c r="H8" s="6">
        <v>8</v>
      </c>
      <c r="I8" s="6">
        <f t="shared" si="3"/>
        <v>0.1076233183856502</v>
      </c>
      <c r="J8" s="6">
        <f t="shared" si="0"/>
        <v>0.1076233183856502</v>
      </c>
    </row>
    <row r="9" spans="1:10" ht="14.45" x14ac:dyDescent="0.3">
      <c r="A9" s="2"/>
      <c r="B9" s="2" t="s">
        <v>9</v>
      </c>
      <c r="C9" s="14">
        <v>1000000</v>
      </c>
      <c r="D9" s="3">
        <f t="shared" si="1"/>
        <v>0.01</v>
      </c>
      <c r="E9" s="8">
        <f>6.2%+4.6%</f>
        <v>0.108</v>
      </c>
      <c r="F9" s="5"/>
      <c r="G9" s="2"/>
      <c r="H9" s="2"/>
      <c r="I9" s="2"/>
      <c r="J9" s="2"/>
    </row>
    <row r="10" spans="1:10" ht="14.45" x14ac:dyDescent="0.3">
      <c r="A10" s="2"/>
      <c r="B10" s="2" t="s">
        <v>8</v>
      </c>
      <c r="C10" s="13">
        <f>SUM(C3:C9)</f>
        <v>7000000</v>
      </c>
      <c r="D10" s="4">
        <f>SUM(D3:D9)</f>
        <v>7.0000000000000007E-2</v>
      </c>
      <c r="E10" s="4">
        <f>SUM(E3:E9)</f>
        <v>1.0000000000000002</v>
      </c>
      <c r="F10" s="5">
        <f>SUM(F3:F9)</f>
        <v>0.99999999999999978</v>
      </c>
      <c r="G10" s="4">
        <f>SUM(G3:G9)</f>
        <v>5.9999999999999984E-2</v>
      </c>
      <c r="H10" s="2"/>
      <c r="I10" s="6">
        <f>SUM(I3:I9)</f>
        <v>7.9999999999999982</v>
      </c>
      <c r="J10" s="10">
        <f>SUM(J3:J9)</f>
        <v>3.9043348281016446</v>
      </c>
    </row>
    <row r="11" spans="1:10" ht="14.45" x14ac:dyDescent="0.3">
      <c r="F11" s="1">
        <f>E10-E9</f>
        <v>0.89200000000000024</v>
      </c>
    </row>
    <row r="12" spans="1:10" ht="14.45" x14ac:dyDescent="0.3">
      <c r="F12" s="1"/>
    </row>
    <row r="13" spans="1:10" ht="14.45" x14ac:dyDescent="0.3">
      <c r="A13" t="s">
        <v>15</v>
      </c>
      <c r="B13" s="15">
        <v>100000000</v>
      </c>
    </row>
    <row r="16" spans="1:10" x14ac:dyDescent="0.25">
      <c r="B16" s="11"/>
    </row>
    <row r="17" spans="2:3" x14ac:dyDescent="0.25">
      <c r="B17" s="11"/>
    </row>
    <row r="21" spans="2:3" x14ac:dyDescent="0.25">
      <c r="C21" s="12"/>
    </row>
    <row r="22" spans="2:3" x14ac:dyDescent="0.25">
      <c r="C22" s="12"/>
    </row>
    <row r="23" spans="2:3" x14ac:dyDescent="0.25">
      <c r="C23" s="12"/>
    </row>
    <row r="24" spans="2:3" x14ac:dyDescent="0.25">
      <c r="C24" s="12"/>
    </row>
    <row r="25" spans="2:3" x14ac:dyDescent="0.25">
      <c r="C25" s="12"/>
    </row>
    <row r="26" spans="2:3" x14ac:dyDescent="0.25">
      <c r="C26" s="12"/>
    </row>
  </sheetData>
  <pageMargins left="0.70866141732283472" right="0.70866141732283472" top="0.74803149606299213" bottom="0.74803149606299213" header="0.31496062992125984" footer="0.31496062992125984"/>
  <pageSetup scale="78" orientation="landscape" r:id="rId1"/>
  <headerFooter>
    <oddHeader>&amp;A&amp;RPage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workbookViewId="0">
      <selection activeCell="B4" sqref="B4"/>
    </sheetView>
  </sheetViews>
  <sheetFormatPr defaultRowHeight="15" x14ac:dyDescent="0.25"/>
  <cols>
    <col min="1" max="1" width="14.7109375" bestFit="1" customWidth="1"/>
    <col min="2" max="2" width="16.42578125" bestFit="1" customWidth="1"/>
    <col min="3" max="3" width="13.85546875" bestFit="1" customWidth="1"/>
    <col min="4" max="4" width="13.140625" customWidth="1"/>
    <col min="5" max="5" width="12.42578125" customWidth="1"/>
    <col min="7" max="7" width="12.85546875" customWidth="1"/>
  </cols>
  <sheetData>
    <row r="2" spans="1:7" ht="43.15" x14ac:dyDescent="0.3">
      <c r="A2" s="9" t="s">
        <v>16</v>
      </c>
      <c r="B2" s="9"/>
      <c r="C2" s="9" t="s">
        <v>24</v>
      </c>
      <c r="D2" s="9" t="s">
        <v>7</v>
      </c>
      <c r="E2" s="9" t="s">
        <v>18</v>
      </c>
      <c r="F2" s="9" t="s">
        <v>14</v>
      </c>
      <c r="G2" s="9" t="s">
        <v>13</v>
      </c>
    </row>
    <row r="3" spans="1:7" ht="14.45" x14ac:dyDescent="0.3">
      <c r="A3" s="2"/>
      <c r="B3" s="2" t="s">
        <v>25</v>
      </c>
      <c r="C3" s="14">
        <v>1000000</v>
      </c>
      <c r="D3" s="3">
        <f>+C3/$B$7</f>
        <v>0.01</v>
      </c>
      <c r="E3" s="3">
        <v>3.0000000000000001E-3</v>
      </c>
      <c r="F3" s="6">
        <v>4</v>
      </c>
      <c r="G3" s="6">
        <f>D3/E3*F3</f>
        <v>13.333333333333334</v>
      </c>
    </row>
    <row r="4" spans="1:7" ht="14.45" x14ac:dyDescent="0.3">
      <c r="A4" s="2"/>
      <c r="B4" s="2" t="s">
        <v>8</v>
      </c>
      <c r="C4" s="13">
        <f>SUM(C3:C3)</f>
        <v>1000000</v>
      </c>
      <c r="D4" s="4">
        <f>SUM(D3:D3)</f>
        <v>0.01</v>
      </c>
      <c r="E4" s="4">
        <f>SUM(E3:E3)</f>
        <v>3.0000000000000001E-3</v>
      </c>
      <c r="F4" s="2"/>
      <c r="G4" s="10">
        <f>SUM(G3:G3)</f>
        <v>13.333333333333334</v>
      </c>
    </row>
    <row r="7" spans="1:7" ht="14.45" x14ac:dyDescent="0.3">
      <c r="A7" t="s">
        <v>15</v>
      </c>
      <c r="B7" s="15">
        <v>100000000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1"/>
  <sheetViews>
    <sheetView workbookViewId="0">
      <selection activeCell="C3" sqref="C3:C9"/>
    </sheetView>
  </sheetViews>
  <sheetFormatPr defaultRowHeight="15" x14ac:dyDescent="0.25"/>
  <cols>
    <col min="1" max="1" width="31.5703125" bestFit="1" customWidth="1"/>
    <col min="2" max="2" width="17.7109375" bestFit="1" customWidth="1"/>
    <col min="3" max="3" width="15.5703125" bestFit="1" customWidth="1"/>
    <col min="4" max="4" width="10" bestFit="1" customWidth="1"/>
    <col min="5" max="5" width="15.85546875" bestFit="1" customWidth="1"/>
    <col min="6" max="6" width="20.42578125" bestFit="1" customWidth="1"/>
    <col min="7" max="7" width="12" customWidth="1"/>
    <col min="8" max="8" width="20.42578125" bestFit="1" customWidth="1"/>
    <col min="9" max="9" width="11.28515625" customWidth="1"/>
    <col min="10" max="10" width="7.42578125" bestFit="1" customWidth="1"/>
  </cols>
  <sheetData>
    <row r="2" spans="1:10" ht="43.15" x14ac:dyDescent="0.3">
      <c r="A2" s="9" t="s">
        <v>19</v>
      </c>
      <c r="B2" s="9"/>
      <c r="C2" s="9" t="s">
        <v>6</v>
      </c>
      <c r="D2" s="9" t="s">
        <v>7</v>
      </c>
      <c r="E2" s="9" t="s">
        <v>10</v>
      </c>
      <c r="F2" s="9"/>
      <c r="G2" s="9" t="s">
        <v>20</v>
      </c>
      <c r="H2" s="9" t="s">
        <v>11</v>
      </c>
      <c r="I2" s="9" t="s">
        <v>12</v>
      </c>
      <c r="J2" s="9" t="s">
        <v>13</v>
      </c>
    </row>
    <row r="3" spans="1:10" ht="14.45" x14ac:dyDescent="0.3">
      <c r="A3" s="2"/>
      <c r="B3" s="2" t="s">
        <v>0</v>
      </c>
      <c r="C3" s="16">
        <v>10</v>
      </c>
      <c r="D3" s="3">
        <f>C3/C10</f>
        <v>2.6178010471204188E-2</v>
      </c>
      <c r="E3" s="4">
        <v>0.40400000000000003</v>
      </c>
      <c r="F3" s="5">
        <f>E3/F11</f>
        <v>0.45291479820627795</v>
      </c>
      <c r="G3" s="3">
        <f>F3*2.5%</f>
        <v>1.1322869955156949E-2</v>
      </c>
      <c r="H3" s="6">
        <v>4</v>
      </c>
      <c r="I3" s="6">
        <f>F3*H3</f>
        <v>1.8116591928251118</v>
      </c>
      <c r="J3" s="6">
        <f>MIN(D3/G3*I3,I3)</f>
        <v>1.8116591928251118</v>
      </c>
    </row>
    <row r="4" spans="1:10" ht="14.45" x14ac:dyDescent="0.3">
      <c r="A4" s="2"/>
      <c r="B4" s="2" t="s">
        <v>1</v>
      </c>
      <c r="C4" s="16">
        <v>8</v>
      </c>
      <c r="D4" s="3">
        <f>C4/C10</f>
        <v>2.0942408376963352E-2</v>
      </c>
      <c r="E4" s="4">
        <v>0.35</v>
      </c>
      <c r="F4" s="5">
        <f>E4/F11</f>
        <v>0.39237668161434963</v>
      </c>
      <c r="G4" s="3">
        <f t="shared" ref="G4:G8" si="0">F4*2.5%</f>
        <v>9.8094170403587415E-3</v>
      </c>
      <c r="H4" s="6">
        <v>4</v>
      </c>
      <c r="I4" s="6">
        <f t="shared" ref="I4:I8" si="1">F4*H4</f>
        <v>1.5695067264573985</v>
      </c>
      <c r="J4" s="6">
        <f>MIN(D4/G4*I4,I4)</f>
        <v>1.5695067264573985</v>
      </c>
    </row>
    <row r="5" spans="1:10" ht="14.45" x14ac:dyDescent="0.3">
      <c r="A5" s="2"/>
      <c r="B5" s="2" t="s">
        <v>2</v>
      </c>
      <c r="C5" s="16">
        <v>1</v>
      </c>
      <c r="D5" s="3">
        <f>C5/C10</f>
        <v>2.617801047120419E-3</v>
      </c>
      <c r="E5" s="4">
        <v>5.7000000000000002E-2</v>
      </c>
      <c r="F5" s="5">
        <f>E5/F11</f>
        <v>6.3901345291479811E-2</v>
      </c>
      <c r="G5" s="3">
        <f t="shared" si="0"/>
        <v>1.5975336322869953E-3</v>
      </c>
      <c r="H5" s="6">
        <v>4</v>
      </c>
      <c r="I5" s="6">
        <f t="shared" si="1"/>
        <v>0.25560538116591924</v>
      </c>
      <c r="J5" s="6">
        <f t="shared" ref="J5:J8" si="2">MIN(D5/G5*I5,I5)</f>
        <v>0.25560538116591924</v>
      </c>
    </row>
    <row r="6" spans="1:10" ht="14.45" x14ac:dyDescent="0.3">
      <c r="A6" s="2"/>
      <c r="B6" s="2" t="s">
        <v>3</v>
      </c>
      <c r="C6" s="16">
        <v>4</v>
      </c>
      <c r="D6" s="3">
        <f>C6/C10</f>
        <v>1.0471204188481676E-2</v>
      </c>
      <c r="E6" s="7">
        <v>0.05</v>
      </c>
      <c r="F6" s="5">
        <f>E6/F11</f>
        <v>5.6053811659192813E-2</v>
      </c>
      <c r="G6" s="3">
        <f t="shared" si="0"/>
        <v>1.4013452914798203E-3</v>
      </c>
      <c r="H6" s="6">
        <v>4</v>
      </c>
      <c r="I6" s="6">
        <f t="shared" si="1"/>
        <v>0.22421524663677125</v>
      </c>
      <c r="J6" s="6">
        <f>MIN(D6/G6*I6,I6)</f>
        <v>0.22421524663677125</v>
      </c>
    </row>
    <row r="7" spans="1:10" ht="14.45" x14ac:dyDescent="0.3">
      <c r="A7" s="2"/>
      <c r="B7" s="2" t="s">
        <v>4</v>
      </c>
      <c r="C7" s="16">
        <v>0</v>
      </c>
      <c r="D7" s="3">
        <f>C7/C10</f>
        <v>0</v>
      </c>
      <c r="E7" s="4">
        <v>1.9E-2</v>
      </c>
      <c r="F7" s="5">
        <f>E7/F11</f>
        <v>2.1300448430493266E-2</v>
      </c>
      <c r="G7" s="3">
        <f t="shared" si="0"/>
        <v>5.3251121076233168E-4</v>
      </c>
      <c r="H7" s="6">
        <v>4</v>
      </c>
      <c r="I7" s="6">
        <f t="shared" si="1"/>
        <v>8.5201793721973063E-2</v>
      </c>
      <c r="J7" s="6">
        <f t="shared" si="2"/>
        <v>0</v>
      </c>
    </row>
    <row r="8" spans="1:10" ht="14.45" x14ac:dyDescent="0.3">
      <c r="A8" s="2"/>
      <c r="B8" s="2" t="s">
        <v>5</v>
      </c>
      <c r="C8" s="16">
        <v>1</v>
      </c>
      <c r="D8" s="3">
        <f>C8/C10</f>
        <v>2.617801047120419E-3</v>
      </c>
      <c r="E8" s="4">
        <v>1.2E-2</v>
      </c>
      <c r="F8" s="5">
        <f>E8/F11</f>
        <v>1.3452914798206275E-2</v>
      </c>
      <c r="G8" s="3">
        <f t="shared" si="0"/>
        <v>3.3632286995515691E-4</v>
      </c>
      <c r="H8" s="6">
        <v>4</v>
      </c>
      <c r="I8" s="6">
        <f t="shared" si="1"/>
        <v>5.3811659192825101E-2</v>
      </c>
      <c r="J8" s="6">
        <f t="shared" si="2"/>
        <v>5.3811659192825101E-2</v>
      </c>
    </row>
    <row r="9" spans="1:10" ht="14.45" x14ac:dyDescent="0.3">
      <c r="A9" s="2"/>
      <c r="B9" s="2" t="s">
        <v>9</v>
      </c>
      <c r="C9" s="16">
        <v>358</v>
      </c>
      <c r="D9" s="3">
        <f>C9/C10</f>
        <v>0.93717277486910999</v>
      </c>
      <c r="E9" s="8">
        <f>6.2%+4.6%</f>
        <v>0.108</v>
      </c>
      <c r="F9" s="5"/>
      <c r="G9" s="2"/>
      <c r="H9" s="2"/>
      <c r="I9" s="2"/>
      <c r="J9" s="2"/>
    </row>
    <row r="10" spans="1:10" ht="14.45" x14ac:dyDescent="0.3">
      <c r="A10" s="2"/>
      <c r="B10" s="2" t="s">
        <v>8</v>
      </c>
      <c r="C10" s="2">
        <f>SUM(C3:C9)</f>
        <v>382</v>
      </c>
      <c r="D10" s="4">
        <f>SUM(D3:D9)</f>
        <v>1</v>
      </c>
      <c r="E10" s="4">
        <f>SUM(E3:E9)</f>
        <v>1.0000000000000002</v>
      </c>
      <c r="F10" s="5">
        <f>SUM(F3:F9)</f>
        <v>0.99999999999999978</v>
      </c>
      <c r="G10" s="4">
        <f>SUM(G3:G9)</f>
        <v>2.4999999999999994E-2</v>
      </c>
      <c r="H10" s="2"/>
      <c r="I10" s="6">
        <f>SUM(I3:I9)</f>
        <v>3.9999999999999991</v>
      </c>
      <c r="J10" s="10">
        <f>SUM(J3:J9)</f>
        <v>3.914798206278026</v>
      </c>
    </row>
    <row r="11" spans="1:10" ht="14.45" x14ac:dyDescent="0.3">
      <c r="F11" s="1">
        <f>E10-E9</f>
        <v>0.89200000000000024</v>
      </c>
    </row>
  </sheetData>
  <pageMargins left="0.70866141732283472" right="0.70866141732283472" top="0.74803149606299213" bottom="0.74803149606299213" header="0.31496062992125984" footer="0.31496062992125984"/>
  <pageSetup scale="75" orientation="landscape" r:id="rId1"/>
  <headerFooter>
    <oddHeader>&amp;A&amp;RPage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2"/>
  <sheetViews>
    <sheetView workbookViewId="0">
      <selection activeCell="C3" sqref="C3:C9"/>
    </sheetView>
  </sheetViews>
  <sheetFormatPr defaultRowHeight="15" x14ac:dyDescent="0.25"/>
  <cols>
    <col min="1" max="1" width="31.5703125" bestFit="1" customWidth="1"/>
    <col min="2" max="2" width="17.7109375" bestFit="1" customWidth="1"/>
    <col min="3" max="3" width="15.5703125" bestFit="1" customWidth="1"/>
    <col min="4" max="4" width="10" bestFit="1" customWidth="1"/>
    <col min="5" max="5" width="15.85546875" bestFit="1" customWidth="1"/>
    <col min="6" max="6" width="20.42578125" bestFit="1" customWidth="1"/>
    <col min="7" max="7" width="13" customWidth="1"/>
    <col min="8" max="8" width="20.42578125" bestFit="1" customWidth="1"/>
    <col min="9" max="9" width="11.28515625" customWidth="1"/>
    <col min="10" max="10" width="7.42578125" bestFit="1" customWidth="1"/>
  </cols>
  <sheetData>
    <row r="2" spans="1:10" ht="43.15" x14ac:dyDescent="0.3">
      <c r="A2" s="9" t="s">
        <v>21</v>
      </c>
      <c r="B2" s="9"/>
      <c r="C2" s="9" t="s">
        <v>6</v>
      </c>
      <c r="D2" s="9" t="s">
        <v>7</v>
      </c>
      <c r="E2" s="9" t="s">
        <v>10</v>
      </c>
      <c r="F2" s="9"/>
      <c r="G2" s="9" t="s">
        <v>22</v>
      </c>
      <c r="H2" s="9" t="s">
        <v>11</v>
      </c>
      <c r="I2" s="9" t="s">
        <v>12</v>
      </c>
      <c r="J2" s="9" t="s">
        <v>13</v>
      </c>
    </row>
    <row r="3" spans="1:10" ht="14.45" x14ac:dyDescent="0.3">
      <c r="A3" s="2"/>
      <c r="B3" s="2" t="s">
        <v>0</v>
      </c>
      <c r="C3" s="16">
        <v>0</v>
      </c>
      <c r="D3" s="3">
        <f>C3/C10</f>
        <v>0</v>
      </c>
      <c r="E3" s="4">
        <v>0.40400000000000003</v>
      </c>
      <c r="F3" s="5">
        <f>E3/F11</f>
        <v>0.45291479820627795</v>
      </c>
      <c r="G3" s="3">
        <f>F3*2.5%</f>
        <v>1.1322869955156949E-2</v>
      </c>
      <c r="H3" s="6">
        <v>4</v>
      </c>
      <c r="I3" s="6">
        <f>F3*H3</f>
        <v>1.8116591928251118</v>
      </c>
      <c r="J3" s="6">
        <f>MIN(D3/G3*I3,I3)</f>
        <v>0</v>
      </c>
    </row>
    <row r="4" spans="1:10" ht="14.45" x14ac:dyDescent="0.3">
      <c r="A4" s="2"/>
      <c r="B4" s="2" t="s">
        <v>1</v>
      </c>
      <c r="C4" s="16">
        <v>0</v>
      </c>
      <c r="D4" s="3">
        <f>C4/C10</f>
        <v>0</v>
      </c>
      <c r="E4" s="4">
        <v>0.35</v>
      </c>
      <c r="F4" s="5">
        <f>E4/F11</f>
        <v>0.39237668161434963</v>
      </c>
      <c r="G4" s="3">
        <f t="shared" ref="G4:G8" si="0">F4*2.5%</f>
        <v>9.8094170403587415E-3</v>
      </c>
      <c r="H4" s="6">
        <v>4</v>
      </c>
      <c r="I4" s="6">
        <f t="shared" ref="I4:I8" si="1">F4*H4</f>
        <v>1.5695067264573985</v>
      </c>
      <c r="J4" s="6">
        <f>MIN(D4/G4*I4,I4)</f>
        <v>0</v>
      </c>
    </row>
    <row r="5" spans="1:10" ht="14.45" x14ac:dyDescent="0.3">
      <c r="A5" s="2"/>
      <c r="B5" s="2" t="s">
        <v>2</v>
      </c>
      <c r="C5" s="16">
        <v>0</v>
      </c>
      <c r="D5" s="3">
        <f>C5/C10</f>
        <v>0</v>
      </c>
      <c r="E5" s="4">
        <v>5.7000000000000002E-2</v>
      </c>
      <c r="F5" s="5">
        <f>E5/F11</f>
        <v>6.3901345291479811E-2</v>
      </c>
      <c r="G5" s="3">
        <f t="shared" si="0"/>
        <v>1.5975336322869953E-3</v>
      </c>
      <c r="H5" s="6">
        <v>4</v>
      </c>
      <c r="I5" s="6">
        <f t="shared" si="1"/>
        <v>0.25560538116591924</v>
      </c>
      <c r="J5" s="6">
        <f t="shared" ref="J5:J8" si="2">MIN(D5/G5*I5,I5)</f>
        <v>0</v>
      </c>
    </row>
    <row r="6" spans="1:10" ht="14.45" x14ac:dyDescent="0.3">
      <c r="A6" s="2"/>
      <c r="B6" s="2" t="s">
        <v>3</v>
      </c>
      <c r="C6" s="16">
        <v>0</v>
      </c>
      <c r="D6" s="3">
        <f>C6/C10</f>
        <v>0</v>
      </c>
      <c r="E6" s="7">
        <v>0.05</v>
      </c>
      <c r="F6" s="5">
        <f>E6/F11</f>
        <v>5.6053811659192813E-2</v>
      </c>
      <c r="G6" s="3">
        <f t="shared" si="0"/>
        <v>1.4013452914798203E-3</v>
      </c>
      <c r="H6" s="6">
        <v>4</v>
      </c>
      <c r="I6" s="6">
        <f t="shared" si="1"/>
        <v>0.22421524663677125</v>
      </c>
      <c r="J6" s="6">
        <f>MIN(D6/G6*I6,I6)</f>
        <v>0</v>
      </c>
    </row>
    <row r="7" spans="1:10" ht="14.45" x14ac:dyDescent="0.3">
      <c r="A7" s="2"/>
      <c r="B7" s="2" t="s">
        <v>4</v>
      </c>
      <c r="C7" s="16">
        <v>0</v>
      </c>
      <c r="D7" s="3">
        <f>C7/C10</f>
        <v>0</v>
      </c>
      <c r="E7" s="4">
        <v>1.9E-2</v>
      </c>
      <c r="F7" s="5">
        <f>E7/F11</f>
        <v>2.1300448430493266E-2</v>
      </c>
      <c r="G7" s="3">
        <f t="shared" si="0"/>
        <v>5.3251121076233168E-4</v>
      </c>
      <c r="H7" s="6">
        <v>4</v>
      </c>
      <c r="I7" s="6">
        <f t="shared" si="1"/>
        <v>8.5201793721973063E-2</v>
      </c>
      <c r="J7" s="6">
        <f t="shared" si="2"/>
        <v>0</v>
      </c>
    </row>
    <row r="8" spans="1:10" ht="14.45" x14ac:dyDescent="0.3">
      <c r="A8" s="2"/>
      <c r="B8" s="2" t="s">
        <v>5</v>
      </c>
      <c r="C8" s="16">
        <v>0</v>
      </c>
      <c r="D8" s="3">
        <f>C8/C10</f>
        <v>0</v>
      </c>
      <c r="E8" s="4">
        <v>1.2E-2</v>
      </c>
      <c r="F8" s="5">
        <f>E8/F11</f>
        <v>1.3452914798206275E-2</v>
      </c>
      <c r="G8" s="3">
        <f t="shared" si="0"/>
        <v>3.3632286995515691E-4</v>
      </c>
      <c r="H8" s="6">
        <v>4</v>
      </c>
      <c r="I8" s="6">
        <f t="shared" si="1"/>
        <v>5.3811659192825101E-2</v>
      </c>
      <c r="J8" s="6">
        <f t="shared" si="2"/>
        <v>0</v>
      </c>
    </row>
    <row r="9" spans="1:10" ht="14.45" x14ac:dyDescent="0.3">
      <c r="A9" s="2"/>
      <c r="B9" s="2" t="s">
        <v>9</v>
      </c>
      <c r="C9" s="16">
        <v>637</v>
      </c>
      <c r="D9" s="3">
        <f>C9/C10</f>
        <v>1</v>
      </c>
      <c r="E9" s="8">
        <f>6.2%+4.6%</f>
        <v>0.108</v>
      </c>
      <c r="F9" s="5"/>
      <c r="G9" s="2"/>
      <c r="H9" s="2"/>
      <c r="I9" s="2"/>
      <c r="J9" s="2"/>
    </row>
    <row r="10" spans="1:10" ht="14.45" x14ac:dyDescent="0.3">
      <c r="A10" s="2"/>
      <c r="B10" s="2" t="s">
        <v>8</v>
      </c>
      <c r="C10" s="2">
        <f>SUM(C3:C9)</f>
        <v>637</v>
      </c>
      <c r="D10" s="4">
        <f>SUM(D3:D9)</f>
        <v>1</v>
      </c>
      <c r="E10" s="4">
        <f>SUM(E3:E9)</f>
        <v>1.0000000000000002</v>
      </c>
      <c r="F10" s="5">
        <f>SUM(F3:F9)</f>
        <v>0.99999999999999978</v>
      </c>
      <c r="G10" s="4">
        <f>SUM(G3:G9)</f>
        <v>2.4999999999999994E-2</v>
      </c>
      <c r="H10" s="2"/>
      <c r="I10" s="6">
        <f>SUM(I3:I9)</f>
        <v>3.9999999999999991</v>
      </c>
      <c r="J10" s="10">
        <f>SUM(J3:J9)</f>
        <v>0</v>
      </c>
    </row>
    <row r="11" spans="1:10" ht="14.45" x14ac:dyDescent="0.3">
      <c r="F11" s="1">
        <f>E10-E9</f>
        <v>0.89200000000000024</v>
      </c>
    </row>
    <row r="12" spans="1:10" ht="14.45" x14ac:dyDescent="0.3">
      <c r="F12" s="1"/>
    </row>
  </sheetData>
  <pageMargins left="0.70866141732283472" right="0.70866141732283472" top="0.74803149606299213" bottom="0.74803149606299213" header="0.31496062992125984" footer="0.31496062992125984"/>
  <pageSetup scale="75" orientation="landscape" r:id="rId1"/>
  <headerFooter>
    <oddHeader>&amp;A&amp;RPage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workbookViewId="0">
      <selection activeCell="H11" sqref="H11"/>
    </sheetView>
  </sheetViews>
  <sheetFormatPr defaultRowHeight="15" x14ac:dyDescent="0.25"/>
  <cols>
    <col min="1" max="1" width="18.7109375" customWidth="1"/>
    <col min="2" max="2" width="21.85546875" customWidth="1"/>
    <col min="3" max="3" width="12.7109375" customWidth="1"/>
    <col min="4" max="4" width="13.85546875" customWidth="1"/>
    <col min="5" max="5" width="13.7109375" customWidth="1"/>
  </cols>
  <sheetData>
    <row r="2" spans="1:7" ht="28.9" x14ac:dyDescent="0.3">
      <c r="A2" s="9" t="s">
        <v>23</v>
      </c>
      <c r="B2" s="9"/>
      <c r="C2" s="9" t="s">
        <v>6</v>
      </c>
      <c r="D2" s="9" t="s">
        <v>7</v>
      </c>
      <c r="E2" s="9" t="s">
        <v>20</v>
      </c>
      <c r="F2" s="9" t="s">
        <v>11</v>
      </c>
      <c r="G2" s="9" t="s">
        <v>13</v>
      </c>
    </row>
    <row r="3" spans="1:7" ht="14.45" x14ac:dyDescent="0.3">
      <c r="A3" s="2"/>
      <c r="B3" s="2" t="s">
        <v>25</v>
      </c>
      <c r="C3" s="16">
        <v>2</v>
      </c>
      <c r="D3" s="3">
        <f>C3/B7</f>
        <v>0.2</v>
      </c>
      <c r="E3" s="3">
        <v>1</v>
      </c>
      <c r="F3" s="6">
        <v>5</v>
      </c>
      <c r="G3" s="6">
        <f>D3/E3*F3</f>
        <v>1</v>
      </c>
    </row>
    <row r="4" spans="1:7" ht="14.45" x14ac:dyDescent="0.3">
      <c r="A4" s="2"/>
      <c r="B4" s="2" t="s">
        <v>8</v>
      </c>
      <c r="C4" s="2">
        <f>SUM(C3:C3)</f>
        <v>2</v>
      </c>
      <c r="D4" s="4">
        <f>SUM(D3:D3)</f>
        <v>0.2</v>
      </c>
      <c r="E4" s="4">
        <f>SUM(E3:E3)</f>
        <v>1</v>
      </c>
      <c r="F4" s="2"/>
      <c r="G4" s="10">
        <f>SUM(G3:G3)</f>
        <v>1</v>
      </c>
    </row>
    <row r="7" spans="1:7" ht="14.45" x14ac:dyDescent="0.3">
      <c r="A7" t="s">
        <v>26</v>
      </c>
      <c r="B7" s="17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Skills Training</vt:lpstr>
      <vt:lpstr>Disabled Training</vt:lpstr>
      <vt:lpstr>Learners</vt:lpstr>
      <vt:lpstr>Unemployed Learners</vt:lpstr>
      <vt:lpstr>Bonus point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Lerato Ratsoma</dc:creator>
  <cp:lastModifiedBy>Larissa Sparg</cp:lastModifiedBy>
  <cp:lastPrinted>2015-05-19T09:41:02Z</cp:lastPrinted>
  <dcterms:created xsi:type="dcterms:W3CDTF">2015-05-08T12:18:14Z</dcterms:created>
  <dcterms:modified xsi:type="dcterms:W3CDTF">2015-09-09T10:39:11Z</dcterms:modified>
</cp:coreProperties>
</file>